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7\"/>
    </mc:Choice>
  </mc:AlternateContent>
  <xr:revisionPtr revIDLastSave="0" documentId="13_ncr:1_{542EE538-2CEA-410A-A71E-14CE9C5345B9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T14" i="1"/>
  <c r="U40" i="1"/>
  <c r="U39" i="1"/>
  <c r="T22" i="1"/>
  <c r="T5" i="1"/>
  <c r="U34" i="1"/>
  <c r="U35" i="1"/>
  <c r="U36" i="1"/>
  <c r="U37" i="1"/>
  <c r="U38" i="1"/>
  <c r="T39" i="1"/>
  <c r="T40" i="1"/>
  <c r="T27" i="1" l="1"/>
  <c r="U27" i="1" s="1"/>
  <c r="T26" i="1"/>
  <c r="U26" i="1" s="1"/>
  <c r="T23" i="1"/>
  <c r="T6" i="1"/>
  <c r="T15" i="1" l="1"/>
  <c r="T21" i="1" l="1"/>
  <c r="G21" i="1" l="1"/>
  <c r="U21" i="1" s="1"/>
  <c r="G18" i="1"/>
  <c r="G16" i="1"/>
  <c r="G15" i="1"/>
  <c r="U15" i="1" s="1"/>
  <c r="G33" i="1" l="1"/>
  <c r="U33" i="1" s="1"/>
  <c r="G34" i="1"/>
  <c r="G35" i="1"/>
  <c r="G32" i="1"/>
  <c r="U32" i="1" s="1"/>
  <c r="T36" i="1"/>
  <c r="T37" i="1"/>
  <c r="T38" i="1"/>
  <c r="G41" i="1" l="1"/>
  <c r="T19" i="1"/>
  <c r="U19" i="1" s="1"/>
  <c r="F42" i="1"/>
  <c r="T9" i="1" l="1"/>
  <c r="U9" i="1" s="1"/>
  <c r="T10" i="1"/>
  <c r="U10" i="1" s="1"/>
  <c r="T11" i="1"/>
  <c r="U11" i="1" s="1"/>
  <c r="T12" i="1"/>
  <c r="U12" i="1" s="1"/>
  <c r="T13" i="1"/>
  <c r="U13" i="1" s="1"/>
  <c r="T16" i="1"/>
  <c r="U16" i="1" s="1"/>
  <c r="T17" i="1"/>
  <c r="U17" i="1" s="1"/>
  <c r="T18" i="1"/>
  <c r="U18" i="1" s="1"/>
  <c r="T20" i="1"/>
  <c r="U20" i="1" s="1"/>
  <c r="U22" i="1"/>
  <c r="U23" i="1"/>
  <c r="T24" i="1"/>
  <c r="U24" i="1" s="1"/>
  <c r="T25" i="1"/>
  <c r="U25" i="1" s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41" i="1"/>
  <c r="U41" i="1" s="1"/>
  <c r="U5" i="1"/>
  <c r="U6" i="1"/>
  <c r="T7" i="1"/>
  <c r="U7" i="1" s="1"/>
  <c r="T8" i="1"/>
  <c r="U8" i="1" s="1"/>
  <c r="T4" i="1"/>
  <c r="U4" i="1" s="1"/>
  <c r="U42" i="1" l="1"/>
  <c r="T42" i="1"/>
  <c r="D42" i="1"/>
  <c r="H42" i="1"/>
</calcChain>
</file>

<file path=xl/sharedStrings.xml><?xml version="1.0" encoding="utf-8"?>
<sst xmlns="http://schemas.openxmlformats.org/spreadsheetml/2006/main" count="115" uniqueCount="100">
  <si>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</si>
  <si>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</si>
  <si>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</si>
  <si>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</si>
  <si>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</si>
  <si>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</si>
  <si>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</si>
  <si>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</si>
  <si>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</si>
  <si>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</si>
  <si>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</si>
  <si>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</si>
  <si>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</si>
  <si>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</si>
  <si>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</si>
  <si>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</si>
  <si>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</si>
  <si>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</si>
  <si>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</si>
  <si>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</si>
  <si>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</si>
  <si>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</si>
  <si>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</si>
  <si>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</si>
  <si>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</si>
  <si>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</si>
  <si>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</si>
  <si>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</si>
  <si>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</si>
  <si>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</si>
  <si>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</si>
  <si>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</si>
  <si>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</si>
  <si>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</si>
  <si>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</si>
  <si>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</si>
  <si>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</si>
  <si>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</si>
  <si>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</si>
  <si>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</si>
  <si>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</si>
  <si>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</si>
  <si>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</si>
  <si>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</si>
  <si>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</si>
  <si>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</si>
  <si>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</si>
  <si>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</si>
  <si>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</si>
  <si>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</si>
  <si>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</si>
  <si>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</si>
  <si>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</si>
  <si>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</si>
  <si>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</si>
  <si>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</si>
  <si>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</si>
  <si>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</si>
  <si>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</si>
  <si>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</si>
  <si>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</si>
  <si>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</si>
  <si>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</si>
  <si>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</si>
  <si>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</si>
  <si>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</si>
  <si>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</si>
  <si>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</si>
  <si>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</si>
  <si>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</si>
  <si>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</si>
  <si>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</si>
  <si>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</si>
  <si>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</si>
  <si>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</si>
  <si>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</si>
  <si>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</si>
  <si>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</si>
  <si>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</si>
  <si>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</si>
  <si>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</si>
  <si>
    <t>ค่าจ้างเหมาทำความสะอาด</t>
  </si>
  <si>
    <t xml:space="preserve"> </t>
  </si>
  <si>
    <t>31 พ.ค.67</t>
  </si>
  <si>
    <t>โอนค่าวัสดุคอมพิวเตอร์เป็นวัสดุสำนักงาน</t>
  </si>
  <si>
    <t>โอนค่าวัสดุโฆษณาและเผยแพร่เป็นวัสดุสำนักงาน</t>
  </si>
  <si>
    <t>โอนค่าวัสดุเชื้อเพลิงและหล่อลื่นเป็นวัสดุสำนักงาน</t>
  </si>
  <si>
    <t>โอนค่าวัสดุยานพาหนะและขนส่งเป็นวัสดุสำนักงาน</t>
  </si>
  <si>
    <t>11 ก.ค.67</t>
  </si>
  <si>
    <t>โอนค่าครุภัณฑ์เครื่องเสียงเป็นค่าจ้างเหมาบริการ</t>
  </si>
  <si>
    <t>โอนค่าครุภัณฑ์เครื่องเสียงเป็นค่าซ่อมแซมทรัพย์สินทางราชการ</t>
  </si>
  <si>
    <t>โอรค่าครุภัณฑ์เครื่องเสียงเป็นค่าจ้างเหมา(ช่างเทคนิค)</t>
  </si>
  <si>
    <t>15 ก.ค.67</t>
  </si>
  <si>
    <t>โอนค่าเปลี่ยนสารกรองน้ำเป็นค่าวัสดุก่อสร้าง</t>
  </si>
  <si>
    <t>29 มี.ค.67</t>
  </si>
  <si>
    <t>ถังเพรชเชอร์ 450 ลิตร</t>
  </si>
  <si>
    <t>ถังเพรชเชอร์ 250 ลิตร</t>
  </si>
  <si>
    <t>โอนค่าซ่อมแซมเป็นถังลม (เพรชเชอร์) 450 ลิตร</t>
  </si>
  <si>
    <t>โอนค่าซ่อมแซมเป็นถังลม (เพรชเชอร์) 250 ลิตร</t>
  </si>
  <si>
    <t>4 ก.ย.67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</si>
</sst>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3" fontId="4" fillId="6" borderId="1" xfId="1" applyNumberFormat="1" applyFont="1" applyFill="1" applyBorder="1" applyAlignment="1">
      <alignment horizontal="center" vertical="top"/>
    </xf>
    <xf numFmtId="187" fontId="4" fillId="8" borderId="1" xfId="1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2"/>
  <sheetViews>
    <sheetView tabSelected="1" zoomScale="70" zoomScaleNormal="70" workbookViewId="0">
      <selection activeCell="H3" sqref="H1:H1048576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47" t="s">
        <v>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W1" s="29"/>
      <c r="Y1" s="23"/>
    </row>
    <row r="2" spans="1:25" s="2" customFormat="1" ht="24" customHeight="1" x14ac:dyDescent="0.55000000000000004">
      <c r="A2" s="48" t="s">
        <v>17</v>
      </c>
      <c r="B2" s="49" t="s">
        <v>16</v>
      </c>
      <c r="C2" s="49" t="s">
        <v>37</v>
      </c>
      <c r="D2" s="59" t="s">
        <v>36</v>
      </c>
      <c r="E2" s="57" t="s">
        <v>34</v>
      </c>
      <c r="F2" s="55" t="s">
        <v>35</v>
      </c>
      <c r="G2" s="51" t="s">
        <v>38</v>
      </c>
      <c r="H2" s="52" t="s">
        <v>32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4" t="s">
        <v>33</v>
      </c>
      <c r="U2" s="50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48"/>
      <c r="B3" s="49"/>
      <c r="C3" s="49"/>
      <c r="D3" s="59"/>
      <c r="E3" s="58"/>
      <c r="F3" s="56"/>
      <c r="G3" s="51"/>
      <c r="H3" s="4" t="s">
        <v>27</v>
      </c>
      <c r="I3" s="4" t="s">
        <v>28</v>
      </c>
      <c r="J3" s="3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54"/>
      <c r="U3" s="50"/>
      <c r="W3" s="31"/>
      <c r="X3" s="6"/>
      <c r="Y3" s="25"/>
    </row>
    <row r="4" spans="1:25" ht="24" customHeight="1" x14ac:dyDescent="0.55000000000000004">
      <c r="A4" s="64" t="s">
        <v>48</v>
      </c>
      <c r="B4" s="62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39">
        <v>19000</v>
      </c>
      <c r="K4" s="10">
        <v>13400</v>
      </c>
      <c r="L4" s="10">
        <v>13800</v>
      </c>
      <c r="M4" s="10">
        <v>15400</v>
      </c>
      <c r="N4" s="10">
        <v>7000</v>
      </c>
      <c r="O4" s="9">
        <v>6400</v>
      </c>
      <c r="P4" s="9">
        <v>11000</v>
      </c>
      <c r="Q4" s="9">
        <v>15000</v>
      </c>
      <c r="R4" s="9">
        <v>13600</v>
      </c>
      <c r="S4" s="9">
        <v>14800</v>
      </c>
      <c r="T4" s="11">
        <f>SUM(H4:S4)</f>
        <v>157400</v>
      </c>
      <c r="U4" s="44">
        <f>SUM(D4-T4)</f>
        <v>42600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64"/>
      <c r="B5" s="63"/>
      <c r="C5" s="6" t="s">
        <v>43</v>
      </c>
      <c r="D5" s="7">
        <v>250000</v>
      </c>
      <c r="E5" s="8">
        <v>20000</v>
      </c>
      <c r="F5" s="34"/>
      <c r="G5" s="37">
        <v>230000</v>
      </c>
      <c r="H5" s="9">
        <v>20500</v>
      </c>
      <c r="I5" s="9">
        <v>18800</v>
      </c>
      <c r="J5" s="39">
        <v>21600</v>
      </c>
      <c r="K5" s="10">
        <v>20300</v>
      </c>
      <c r="L5" s="10">
        <v>19100</v>
      </c>
      <c r="M5" s="10">
        <v>20000</v>
      </c>
      <c r="N5" s="10">
        <v>800</v>
      </c>
      <c r="O5" s="9">
        <v>400</v>
      </c>
      <c r="P5" s="9">
        <v>6700</v>
      </c>
      <c r="Q5" s="9">
        <v>20500</v>
      </c>
      <c r="R5" s="9">
        <v>21200</v>
      </c>
      <c r="S5" s="9">
        <v>19600</v>
      </c>
      <c r="T5" s="69">
        <f>SUM(E5+H5+I5+J5+K5+L5+M5+N5+O5+P5+P5+Q5+R5+S5)</f>
        <v>216200</v>
      </c>
      <c r="U5" s="44">
        <f t="shared" ref="U5:U41" si="0">SUM(D5-T5)</f>
        <v>33800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64"/>
      <c r="B6" s="66" t="s">
        <v>53</v>
      </c>
      <c r="C6" s="6" t="s">
        <v>1</v>
      </c>
      <c r="D6" s="7">
        <v>230000</v>
      </c>
      <c r="E6" s="8">
        <v>82200</v>
      </c>
      <c r="F6" s="35">
        <v>30000</v>
      </c>
      <c r="G6" s="37">
        <v>147800</v>
      </c>
      <c r="H6" s="10"/>
      <c r="I6" s="9"/>
      <c r="J6" s="40"/>
      <c r="K6" s="10"/>
      <c r="L6" s="10">
        <v>14338</v>
      </c>
      <c r="M6" s="9">
        <v>157100</v>
      </c>
      <c r="N6" s="10"/>
      <c r="O6" s="9">
        <v>3800</v>
      </c>
      <c r="P6" s="9">
        <v>17000</v>
      </c>
      <c r="Q6" s="9"/>
      <c r="R6" s="9"/>
      <c r="S6" s="9"/>
      <c r="T6" s="11">
        <f>SUM(H6:S6)</f>
        <v>192238</v>
      </c>
      <c r="U6" s="44">
        <f t="shared" si="0"/>
        <v>37762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64"/>
      <c r="B7" s="67"/>
      <c r="C7" s="6" t="s">
        <v>2</v>
      </c>
      <c r="D7" s="7">
        <v>4392000</v>
      </c>
      <c r="E7" s="8"/>
      <c r="F7" s="35"/>
      <c r="G7" s="37"/>
      <c r="H7" s="10">
        <v>370000</v>
      </c>
      <c r="I7" s="10">
        <v>360000</v>
      </c>
      <c r="J7" s="40">
        <v>360000</v>
      </c>
      <c r="K7" s="10">
        <v>360000</v>
      </c>
      <c r="L7" s="10">
        <v>360000</v>
      </c>
      <c r="M7" s="10">
        <v>360000</v>
      </c>
      <c r="N7" s="10">
        <v>360000</v>
      </c>
      <c r="O7" s="9">
        <v>376440</v>
      </c>
      <c r="P7" s="9">
        <v>376440</v>
      </c>
      <c r="Q7" s="9"/>
      <c r="R7" s="9"/>
      <c r="S7" s="9"/>
      <c r="T7" s="11">
        <f t="shared" ref="T5:T41" si="1">SUM(H7:S7)</f>
        <v>3282880</v>
      </c>
      <c r="U7" s="44">
        <f t="shared" si="0"/>
        <v>1109120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64"/>
      <c r="B8" s="67"/>
      <c r="C8" s="6" t="s">
        <v>3</v>
      </c>
      <c r="D8" s="7">
        <v>10000</v>
      </c>
      <c r="E8" s="8"/>
      <c r="F8" s="35"/>
      <c r="G8" s="37"/>
      <c r="H8" s="10"/>
      <c r="I8" s="10"/>
      <c r="J8" s="40"/>
      <c r="K8" s="10"/>
      <c r="L8" s="10"/>
      <c r="M8" s="10"/>
      <c r="N8" s="10"/>
      <c r="O8" s="9"/>
      <c r="P8" s="9"/>
      <c r="Q8" s="9"/>
      <c r="R8" s="9"/>
      <c r="S8" s="9"/>
      <c r="T8" s="11">
        <f t="shared" si="1"/>
        <v>0</v>
      </c>
      <c r="U8" s="44">
        <f t="shared" si="0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64"/>
      <c r="B9" s="67"/>
      <c r="C9" s="6" t="s">
        <v>4</v>
      </c>
      <c r="D9" s="7">
        <v>1500</v>
      </c>
      <c r="E9" s="8"/>
      <c r="F9" s="35"/>
      <c r="G9" s="37"/>
      <c r="H9" s="10"/>
      <c r="I9" s="10"/>
      <c r="J9" s="40"/>
      <c r="K9" s="10"/>
      <c r="L9" s="10"/>
      <c r="M9" s="10"/>
      <c r="N9" s="10"/>
      <c r="O9" s="9"/>
      <c r="P9" s="9"/>
      <c r="Q9" s="9"/>
      <c r="R9" s="9"/>
      <c r="S9" s="9"/>
      <c r="T9" s="11">
        <f t="shared" si="1"/>
        <v>0</v>
      </c>
      <c r="U9" s="44">
        <f t="shared" si="0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64"/>
      <c r="B10" s="67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4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1"/>
        <v>60000</v>
      </c>
      <c r="U10" s="44">
        <f t="shared" si="0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64"/>
      <c r="B11" s="67"/>
      <c r="C11" s="6" t="s">
        <v>6</v>
      </c>
      <c r="D11" s="7">
        <v>700000</v>
      </c>
      <c r="E11" s="8"/>
      <c r="F11" s="35"/>
      <c r="G11" s="37"/>
      <c r="H11" s="10">
        <v>700000</v>
      </c>
      <c r="I11" s="10"/>
      <c r="J11" s="4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1"/>
        <v>700000</v>
      </c>
      <c r="U11" s="44">
        <f t="shared" si="0"/>
        <v>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64"/>
      <c r="B12" s="68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40">
        <v>20000</v>
      </c>
      <c r="K12" s="10">
        <v>20000</v>
      </c>
      <c r="L12" s="10">
        <v>20000</v>
      </c>
      <c r="M12" s="9">
        <v>20000</v>
      </c>
      <c r="N12" s="10">
        <v>20000</v>
      </c>
      <c r="O12" s="9">
        <v>20000</v>
      </c>
      <c r="P12" s="9">
        <v>20000</v>
      </c>
      <c r="Q12" s="9"/>
      <c r="R12" s="9"/>
      <c r="S12" s="9"/>
      <c r="T12" s="11">
        <f t="shared" si="1"/>
        <v>180000</v>
      </c>
      <c r="U12" s="44">
        <f t="shared" si="0"/>
        <v>60000</v>
      </c>
      <c r="W12" s="31" t="s">
        <v>94</v>
      </c>
      <c r="X12" s="13" t="s">
        <v>81</v>
      </c>
      <c r="Y12" s="27">
        <v>82200</v>
      </c>
    </row>
    <row r="13" spans="1:25" ht="24" customHeight="1" x14ac:dyDescent="0.55000000000000004">
      <c r="A13" s="64"/>
      <c r="B13" s="62" t="s">
        <v>54</v>
      </c>
      <c r="C13" s="6" t="s">
        <v>7</v>
      </c>
      <c r="D13" s="7">
        <v>350000</v>
      </c>
      <c r="E13" s="8"/>
      <c r="F13" s="35">
        <v>50000</v>
      </c>
      <c r="G13" s="37">
        <v>350000</v>
      </c>
      <c r="H13" s="9"/>
      <c r="I13" s="10"/>
      <c r="J13" s="40"/>
      <c r="K13" s="9">
        <v>114875</v>
      </c>
      <c r="L13" s="10">
        <v>12500</v>
      </c>
      <c r="M13" s="10"/>
      <c r="N13" s="10">
        <v>34550</v>
      </c>
      <c r="O13" s="9">
        <v>110250</v>
      </c>
      <c r="P13" s="9">
        <v>8575</v>
      </c>
      <c r="Q13" s="9">
        <v>14860</v>
      </c>
      <c r="R13" s="9">
        <v>26990</v>
      </c>
      <c r="S13" s="9"/>
      <c r="T13" s="11">
        <f t="shared" si="1"/>
        <v>322600</v>
      </c>
      <c r="U13" s="44">
        <f t="shared" si="0"/>
        <v>27400</v>
      </c>
      <c r="W13" s="32" t="s">
        <v>83</v>
      </c>
      <c r="X13" s="13" t="s">
        <v>84</v>
      </c>
      <c r="Y13" s="26">
        <v>50000</v>
      </c>
    </row>
    <row r="14" spans="1:25" ht="24" customHeight="1" x14ac:dyDescent="0.55000000000000004">
      <c r="A14" s="64"/>
      <c r="B14" s="65"/>
      <c r="C14" s="6" t="s">
        <v>8</v>
      </c>
      <c r="D14" s="7">
        <v>31000</v>
      </c>
      <c r="E14" s="8">
        <v>29050</v>
      </c>
      <c r="F14" s="35"/>
      <c r="G14" s="37">
        <v>1950</v>
      </c>
      <c r="H14" s="10"/>
      <c r="I14" s="10"/>
      <c r="J14" s="40"/>
      <c r="K14" s="10"/>
      <c r="L14" s="10">
        <v>1950</v>
      </c>
      <c r="M14" s="10"/>
      <c r="N14" s="10"/>
      <c r="O14" s="9"/>
      <c r="P14" s="9"/>
      <c r="Q14" s="9"/>
      <c r="R14" s="9"/>
      <c r="S14" s="9"/>
      <c r="T14" s="11">
        <f>SUM(E14+L14)</f>
        <v>31000</v>
      </c>
      <c r="U14" s="44">
        <f>SUM(D14-E14-L14)</f>
        <v>0</v>
      </c>
      <c r="W14" s="32" t="s">
        <v>83</v>
      </c>
      <c r="X14" s="13" t="s">
        <v>85</v>
      </c>
      <c r="Y14" s="26">
        <v>50000</v>
      </c>
    </row>
    <row r="15" spans="1:25" ht="24" customHeight="1" x14ac:dyDescent="0.55000000000000004">
      <c r="A15" s="64"/>
      <c r="B15" s="65"/>
      <c r="C15" s="6" t="s">
        <v>9</v>
      </c>
      <c r="D15" s="7">
        <v>70000</v>
      </c>
      <c r="E15" s="8">
        <v>50000</v>
      </c>
      <c r="F15" s="35"/>
      <c r="G15" s="37">
        <f>SUM(D15-E15)</f>
        <v>20000</v>
      </c>
      <c r="H15" s="10"/>
      <c r="I15" s="10"/>
      <c r="J15" s="40"/>
      <c r="K15" s="10"/>
      <c r="L15" s="10"/>
      <c r="M15" s="10"/>
      <c r="N15" s="10"/>
      <c r="O15" s="9"/>
      <c r="P15" s="9">
        <v>19070</v>
      </c>
      <c r="Q15" s="9"/>
      <c r="R15" s="9"/>
      <c r="S15" s="9"/>
      <c r="T15" s="11">
        <f t="shared" si="1"/>
        <v>19070</v>
      </c>
      <c r="U15" s="44">
        <f>SUM(G15-T15)</f>
        <v>930</v>
      </c>
      <c r="W15" s="32" t="s">
        <v>83</v>
      </c>
      <c r="X15" s="13" t="s">
        <v>86</v>
      </c>
      <c r="Y15" s="26">
        <v>30000</v>
      </c>
    </row>
    <row r="16" spans="1:25" ht="24" customHeight="1" x14ac:dyDescent="0.55000000000000004">
      <c r="A16" s="64"/>
      <c r="B16" s="65"/>
      <c r="C16" s="6" t="s">
        <v>10</v>
      </c>
      <c r="D16" s="7">
        <v>50000</v>
      </c>
      <c r="E16" s="8">
        <v>50000</v>
      </c>
      <c r="F16" s="35"/>
      <c r="G16" s="37">
        <f>SUM(D16-E16)</f>
        <v>0</v>
      </c>
      <c r="H16" s="10"/>
      <c r="I16" s="10"/>
      <c r="J16" s="4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1"/>
        <v>0</v>
      </c>
      <c r="U16" s="44">
        <f t="shared" si="0"/>
        <v>50000</v>
      </c>
      <c r="W16" s="32" t="s">
        <v>83</v>
      </c>
      <c r="X16" s="13" t="s">
        <v>87</v>
      </c>
      <c r="Y16" s="26">
        <v>20000</v>
      </c>
    </row>
    <row r="17" spans="1:25" ht="24" customHeight="1" x14ac:dyDescent="0.55000000000000004">
      <c r="A17" s="64"/>
      <c r="B17" s="65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40"/>
      <c r="K17" s="9"/>
      <c r="L17" s="10">
        <v>41548</v>
      </c>
      <c r="M17" s="10"/>
      <c r="N17" s="10"/>
      <c r="O17" s="9">
        <v>23050</v>
      </c>
      <c r="P17" s="9"/>
      <c r="Q17" s="9"/>
      <c r="R17" s="9"/>
      <c r="S17" s="9"/>
      <c r="T17" s="11">
        <f t="shared" si="1"/>
        <v>90298</v>
      </c>
      <c r="U17" s="44">
        <f t="shared" si="0"/>
        <v>59702</v>
      </c>
      <c r="W17" s="32" t="s">
        <v>88</v>
      </c>
      <c r="X17" s="13" t="s">
        <v>89</v>
      </c>
      <c r="Y17" s="26">
        <v>30000</v>
      </c>
    </row>
    <row r="18" spans="1:25" ht="24" customHeight="1" x14ac:dyDescent="0.55000000000000004">
      <c r="A18" s="64"/>
      <c r="B18" s="65"/>
      <c r="C18" s="6" t="s">
        <v>11</v>
      </c>
      <c r="D18" s="7">
        <v>30000</v>
      </c>
      <c r="E18" s="8">
        <v>30000</v>
      </c>
      <c r="F18" s="35"/>
      <c r="G18" s="37">
        <f>SUM(D18-E18)</f>
        <v>0</v>
      </c>
      <c r="H18" s="10"/>
      <c r="I18" s="10"/>
      <c r="J18" s="4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1"/>
        <v>0</v>
      </c>
      <c r="U18" s="44">
        <f t="shared" si="0"/>
        <v>30000</v>
      </c>
      <c r="W18" s="32" t="s">
        <v>88</v>
      </c>
      <c r="X18" s="13" t="s">
        <v>90</v>
      </c>
      <c r="Y18" s="26">
        <v>30000</v>
      </c>
    </row>
    <row r="19" spans="1:25" ht="24" customHeight="1" x14ac:dyDescent="0.55000000000000004">
      <c r="A19" s="64"/>
      <c r="B19" s="65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40"/>
      <c r="K19" s="10">
        <v>9690</v>
      </c>
      <c r="L19" s="10"/>
      <c r="M19" s="10"/>
      <c r="N19" s="10"/>
      <c r="O19" s="9"/>
      <c r="P19" s="9">
        <v>85691</v>
      </c>
      <c r="Q19" s="9"/>
      <c r="R19" s="9">
        <v>56095</v>
      </c>
      <c r="S19" s="9"/>
      <c r="T19" s="11">
        <f>SUM(H19:S19)</f>
        <v>189381</v>
      </c>
      <c r="U19" s="44">
        <f>SUM(G19-T19)</f>
        <v>5619</v>
      </c>
      <c r="W19" s="32" t="s">
        <v>88</v>
      </c>
      <c r="X19" s="13" t="s">
        <v>91</v>
      </c>
      <c r="Y19" s="26">
        <v>30000</v>
      </c>
    </row>
    <row r="20" spans="1:25" ht="24" customHeight="1" x14ac:dyDescent="0.55000000000000004">
      <c r="A20" s="64"/>
      <c r="B20" s="65"/>
      <c r="C20" s="6" t="s">
        <v>12</v>
      </c>
      <c r="D20" s="7">
        <v>20000</v>
      </c>
      <c r="E20" s="8">
        <v>20000</v>
      </c>
      <c r="F20" s="35"/>
      <c r="G20" s="37"/>
      <c r="H20" s="10"/>
      <c r="I20" s="10"/>
      <c r="J20" s="4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1"/>
        <v>0</v>
      </c>
      <c r="U20" s="44">
        <f t="shared" si="0"/>
        <v>20000</v>
      </c>
      <c r="W20" s="32" t="s">
        <v>92</v>
      </c>
      <c r="X20" s="13" t="s">
        <v>93</v>
      </c>
      <c r="Y20" s="26">
        <v>50000</v>
      </c>
    </row>
    <row r="21" spans="1:25" ht="24" customHeight="1" x14ac:dyDescent="0.55000000000000004">
      <c r="A21" s="64"/>
      <c r="B21" s="63"/>
      <c r="C21" s="6" t="s">
        <v>46</v>
      </c>
      <c r="D21" s="7">
        <v>50000</v>
      </c>
      <c r="E21" s="7"/>
      <c r="F21" s="35">
        <v>150000</v>
      </c>
      <c r="G21" s="37">
        <f>SUM(D21+F21)</f>
        <v>200000</v>
      </c>
      <c r="H21" s="10"/>
      <c r="I21" s="10"/>
      <c r="J21" s="40"/>
      <c r="K21" s="9"/>
      <c r="L21" s="10"/>
      <c r="M21" s="9"/>
      <c r="N21" s="10"/>
      <c r="O21" s="9"/>
      <c r="P21" s="9">
        <v>26770</v>
      </c>
      <c r="Q21" s="9">
        <v>165000</v>
      </c>
      <c r="R21" s="9"/>
      <c r="S21" s="9"/>
      <c r="T21" s="11">
        <f>SUM(H21:S21)</f>
        <v>191770</v>
      </c>
      <c r="U21" s="44">
        <f>SUM(G21-T21)</f>
        <v>8230</v>
      </c>
      <c r="W21" s="32" t="s">
        <v>99</v>
      </c>
      <c r="X21" s="13" t="s">
        <v>97</v>
      </c>
      <c r="Y21" s="26">
        <v>45154</v>
      </c>
    </row>
    <row r="22" spans="1:25" ht="24" customHeight="1" x14ac:dyDescent="0.55000000000000004">
      <c r="A22" s="62" t="s">
        <v>49</v>
      </c>
      <c r="B22" s="62" t="s">
        <v>51</v>
      </c>
      <c r="C22" s="6" t="s">
        <v>13</v>
      </c>
      <c r="D22" s="7">
        <v>550000</v>
      </c>
      <c r="E22" s="7">
        <v>77789</v>
      </c>
      <c r="F22" s="35">
        <v>99050</v>
      </c>
      <c r="G22" s="37">
        <v>550000</v>
      </c>
      <c r="H22" s="9">
        <v>183882</v>
      </c>
      <c r="I22" s="9">
        <v>35310</v>
      </c>
      <c r="J22" s="40"/>
      <c r="K22" s="9">
        <v>49900</v>
      </c>
      <c r="L22" s="9">
        <v>3500</v>
      </c>
      <c r="M22" s="10">
        <v>117700</v>
      </c>
      <c r="N22" s="10">
        <v>4950</v>
      </c>
      <c r="O22" s="9">
        <v>59760</v>
      </c>
      <c r="P22" s="9"/>
      <c r="Q22" s="9">
        <v>47508</v>
      </c>
      <c r="R22" s="70">
        <v>25735.64</v>
      </c>
      <c r="S22" s="9"/>
      <c r="T22" s="11">
        <f>SUM(F22+H22+I22+J22+K22+L22+M22+N22+O22+P22+Q22+R22+S22)</f>
        <v>627295.64</v>
      </c>
      <c r="U22" s="44">
        <f t="shared" si="0"/>
        <v>-77295.640000000014</v>
      </c>
      <c r="W22" s="32" t="s">
        <v>99</v>
      </c>
      <c r="X22" s="13" t="s">
        <v>98</v>
      </c>
      <c r="Y22" s="26">
        <v>32635</v>
      </c>
    </row>
    <row r="23" spans="1:25" ht="24" customHeight="1" x14ac:dyDescent="0.55000000000000004">
      <c r="A23" s="65"/>
      <c r="B23" s="65"/>
      <c r="C23" s="6" t="s">
        <v>15</v>
      </c>
      <c r="D23" s="7">
        <v>200000</v>
      </c>
      <c r="E23" s="8">
        <v>50000</v>
      </c>
      <c r="F23" s="35"/>
      <c r="G23" s="37">
        <v>150000</v>
      </c>
      <c r="H23" s="9"/>
      <c r="I23" s="9"/>
      <c r="J23" s="40"/>
      <c r="K23" s="10"/>
      <c r="L23" s="10"/>
      <c r="M23" s="40">
        <v>139271.20000000001</v>
      </c>
      <c r="N23" s="10" t="s">
        <v>82</v>
      </c>
      <c r="O23" s="9"/>
      <c r="P23" s="9"/>
      <c r="Q23" s="9"/>
      <c r="R23" s="9"/>
      <c r="S23" s="9"/>
      <c r="T23" s="42">
        <f>SUM(G23-M23)</f>
        <v>10728.799999999988</v>
      </c>
      <c r="U23" s="44">
        <f t="shared" si="0"/>
        <v>189271.2</v>
      </c>
      <c r="W23" s="32"/>
      <c r="X23" s="13"/>
      <c r="Y23" s="26"/>
    </row>
    <row r="24" spans="1:25" ht="24" customHeight="1" x14ac:dyDescent="0.55000000000000004">
      <c r="A24" s="65"/>
      <c r="B24" s="65"/>
      <c r="C24" s="6" t="s">
        <v>14</v>
      </c>
      <c r="D24" s="7">
        <v>80000</v>
      </c>
      <c r="E24" s="8"/>
      <c r="F24" s="35"/>
      <c r="G24" s="37"/>
      <c r="H24" s="9"/>
      <c r="I24" s="10"/>
      <c r="J24" s="4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1"/>
        <v>0</v>
      </c>
      <c r="U24" s="44">
        <f t="shared" si="0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40"/>
      <c r="K25" s="10">
        <v>42500</v>
      </c>
      <c r="L25" s="10"/>
      <c r="M25" s="10"/>
      <c r="N25" s="9"/>
      <c r="O25" s="9"/>
      <c r="P25" s="9"/>
      <c r="Q25" s="9"/>
      <c r="R25" s="9"/>
      <c r="S25" s="9"/>
      <c r="T25" s="11">
        <f t="shared" si="1"/>
        <v>42500</v>
      </c>
      <c r="U25" s="44">
        <f t="shared" si="0"/>
        <v>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40"/>
      <c r="K26" s="10"/>
      <c r="L26" s="10">
        <v>54960</v>
      </c>
      <c r="M26" s="10"/>
      <c r="N26" s="9"/>
      <c r="O26" s="9"/>
      <c r="P26" s="9"/>
      <c r="Q26" s="9"/>
      <c r="R26" s="9"/>
      <c r="S26" s="9"/>
      <c r="T26" s="11">
        <f t="shared" si="1"/>
        <v>54960</v>
      </c>
      <c r="U26" s="44">
        <f t="shared" si="0"/>
        <v>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>
        <v>90000</v>
      </c>
      <c r="F27" s="35"/>
      <c r="G27" s="37">
        <v>240250</v>
      </c>
      <c r="H27" s="10"/>
      <c r="I27" s="10"/>
      <c r="J27" s="40"/>
      <c r="K27" s="10"/>
      <c r="L27" s="10"/>
      <c r="M27" s="10"/>
      <c r="N27" s="9"/>
      <c r="O27" s="9">
        <v>226800</v>
      </c>
      <c r="P27" s="9"/>
      <c r="Q27" s="9"/>
      <c r="R27" s="9"/>
      <c r="S27" s="9"/>
      <c r="T27" s="11">
        <f>SUM(O27+E27)</f>
        <v>316800</v>
      </c>
      <c r="U27" s="44">
        <f t="shared" si="0"/>
        <v>13450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4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1"/>
        <v>294000</v>
      </c>
      <c r="U28" s="44">
        <f t="shared" si="0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4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1"/>
        <v>22500</v>
      </c>
      <c r="U29" s="44">
        <f t="shared" si="0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40">
        <v>31200</v>
      </c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1"/>
        <v>31200</v>
      </c>
      <c r="U30" s="44">
        <f t="shared" si="0"/>
        <v>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4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1"/>
        <v>0</v>
      </c>
      <c r="U31" s="44">
        <f t="shared" si="0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4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1"/>
        <v>0</v>
      </c>
      <c r="U32" s="44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4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1"/>
        <v>0</v>
      </c>
      <c r="U33" s="44">
        <f t="shared" ref="U33:U40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4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1"/>
        <v>0</v>
      </c>
      <c r="U34" s="44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40"/>
      <c r="K35" s="10"/>
      <c r="L35" s="10"/>
      <c r="M35" s="10"/>
      <c r="N35" s="9"/>
      <c r="O35" s="9"/>
      <c r="P35" s="9"/>
      <c r="Q35" s="9"/>
      <c r="R35" s="9"/>
      <c r="S35" s="9"/>
      <c r="T35" s="42">
        <f t="shared" si="1"/>
        <v>0</v>
      </c>
      <c r="U35" s="44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40"/>
      <c r="K36" s="10">
        <v>98440</v>
      </c>
      <c r="L36" s="10"/>
      <c r="M36" s="10"/>
      <c r="N36" s="9"/>
      <c r="O36" s="9"/>
      <c r="P36" s="9"/>
      <c r="Q36" s="9"/>
      <c r="R36" s="9"/>
      <c r="S36" s="9"/>
      <c r="T36" s="42">
        <f t="shared" si="1"/>
        <v>98440</v>
      </c>
      <c r="U36" s="44">
        <f t="shared" si="3"/>
        <v>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40">
        <v>25000</v>
      </c>
      <c r="K37" s="10"/>
      <c r="L37" s="10"/>
      <c r="M37" s="10"/>
      <c r="N37" s="9"/>
      <c r="O37" s="9"/>
      <c r="P37" s="9"/>
      <c r="Q37" s="9"/>
      <c r="R37" s="9"/>
      <c r="S37" s="9"/>
      <c r="T37" s="42">
        <f t="shared" si="1"/>
        <v>25000</v>
      </c>
      <c r="U37" s="44">
        <f t="shared" si="3"/>
        <v>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4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42">
        <f t="shared" si="1"/>
        <v>20276.5</v>
      </c>
      <c r="U38" s="44">
        <f t="shared" si="3"/>
        <v>0</v>
      </c>
      <c r="W38" s="32"/>
      <c r="X38" s="13"/>
      <c r="Y38" s="26"/>
    </row>
    <row r="39" spans="1:25" ht="24" customHeight="1" x14ac:dyDescent="0.55000000000000004">
      <c r="A39" s="46"/>
      <c r="B39" s="16"/>
      <c r="C39" s="13" t="s">
        <v>95</v>
      </c>
      <c r="D39" s="34">
        <v>45154</v>
      </c>
      <c r="E39" s="8"/>
      <c r="F39" s="35"/>
      <c r="G39" s="37"/>
      <c r="H39" s="10"/>
      <c r="I39" s="10"/>
      <c r="J39" s="40"/>
      <c r="K39" s="10"/>
      <c r="L39" s="10"/>
      <c r="M39" s="10"/>
      <c r="N39" s="9"/>
      <c r="O39" s="9"/>
      <c r="P39" s="9"/>
      <c r="Q39" s="9"/>
      <c r="R39" s="9"/>
      <c r="S39" s="9"/>
      <c r="T39" s="42">
        <f t="shared" si="1"/>
        <v>0</v>
      </c>
      <c r="U39" s="44">
        <f>SUM(D39-T39)</f>
        <v>45154</v>
      </c>
      <c r="W39" s="32"/>
      <c r="X39" s="13"/>
      <c r="Y39" s="26"/>
    </row>
    <row r="40" spans="1:25" ht="24" customHeight="1" x14ac:dyDescent="0.55000000000000004">
      <c r="A40" s="46"/>
      <c r="B40" s="16"/>
      <c r="C40" s="13" t="s">
        <v>96</v>
      </c>
      <c r="D40" s="34">
        <v>32635</v>
      </c>
      <c r="E40" s="8"/>
      <c r="F40" s="35"/>
      <c r="G40" s="37"/>
      <c r="H40" s="10"/>
      <c r="I40" s="10"/>
      <c r="J40" s="40"/>
      <c r="K40" s="10"/>
      <c r="L40" s="10"/>
      <c r="M40" s="10"/>
      <c r="N40" s="9"/>
      <c r="O40" s="9"/>
      <c r="P40" s="9"/>
      <c r="Q40" s="9"/>
      <c r="R40" s="9"/>
      <c r="S40" s="9"/>
      <c r="T40" s="42">
        <f t="shared" si="1"/>
        <v>0</v>
      </c>
      <c r="U40" s="44">
        <f>SUM(D40-T40)</f>
        <v>32635</v>
      </c>
      <c r="W40" s="32"/>
      <c r="X40" s="13"/>
      <c r="Y40" s="26"/>
    </row>
    <row r="41" spans="1:25" ht="24" customHeight="1" x14ac:dyDescent="0.55000000000000004">
      <c r="A41" s="15"/>
      <c r="B41" s="16"/>
      <c r="C41" s="6" t="s">
        <v>70</v>
      </c>
      <c r="D41" s="7">
        <v>433160</v>
      </c>
      <c r="E41" s="35">
        <v>428272.74</v>
      </c>
      <c r="F41" s="35"/>
      <c r="G41" s="37">
        <f>SUM(D41-E41)</f>
        <v>4887.2600000000093</v>
      </c>
      <c r="H41" s="10"/>
      <c r="I41" s="10"/>
      <c r="J41" s="40"/>
      <c r="K41" s="10"/>
      <c r="L41" s="10"/>
      <c r="M41" s="10"/>
      <c r="N41" s="9"/>
      <c r="O41" s="9"/>
      <c r="P41" s="9"/>
      <c r="Q41" s="9"/>
      <c r="R41" s="9"/>
      <c r="S41" s="9"/>
      <c r="T41" s="11">
        <f t="shared" si="1"/>
        <v>0</v>
      </c>
      <c r="U41" s="44">
        <f t="shared" si="0"/>
        <v>433160</v>
      </c>
      <c r="W41" s="32"/>
      <c r="X41" s="13"/>
      <c r="Y41" s="26"/>
    </row>
    <row r="42" spans="1:25" ht="24" customHeight="1" x14ac:dyDescent="0.55000000000000004">
      <c r="A42" s="17" t="s">
        <v>0</v>
      </c>
      <c r="B42" s="60" t="s">
        <v>31</v>
      </c>
      <c r="C42" s="61"/>
      <c r="D42" s="18">
        <f>SUM(D4:D41)</f>
        <v>12135255.5</v>
      </c>
      <c r="E42" s="19"/>
      <c r="F42" s="36">
        <f>SUM(F4:F41)</f>
        <v>757322.74</v>
      </c>
      <c r="G42" s="43"/>
      <c r="H42" s="20">
        <f>SUM(H4:H35)</f>
        <v>1457087</v>
      </c>
      <c r="I42" s="20"/>
      <c r="J42" s="41"/>
      <c r="K42" s="20"/>
      <c r="L42" s="20"/>
      <c r="M42" s="20"/>
      <c r="N42" s="20"/>
      <c r="O42" s="20"/>
      <c r="P42" s="20"/>
      <c r="Q42" s="20"/>
      <c r="R42" s="20"/>
      <c r="S42" s="20"/>
      <c r="T42" s="21">
        <f>SUM(T4:T41)</f>
        <v>7176537.9399999995</v>
      </c>
      <c r="U42" s="45">
        <f>SUM(U4:U41)</f>
        <v>5343273.8</v>
      </c>
      <c r="W42" s="32"/>
      <c r="X42" s="13"/>
      <c r="Y42" s="26"/>
    </row>
  </sheetData>
  <mergeCells count="18">
    <mergeCell ref="B42:C42"/>
    <mergeCell ref="B4:B5"/>
    <mergeCell ref="A4:A21"/>
    <mergeCell ref="A22:A24"/>
    <mergeCell ref="B13:B21"/>
    <mergeCell ref="B22:B24"/>
    <mergeCell ref="B6:B12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0d422d7-5224-46e9-b66e-b3f641f4dd40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2024-09-26T02:46:09Z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